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40" windowWidth="19260" windowHeight="6000" activeTab="0"/>
  </bookViews>
  <sheets>
    <sheet name="19-20 DS" sheetId="1" r:id="rId1"/>
  </sheets>
  <definedNames/>
  <calcPr fullCalcOnLoad="1"/>
</workbook>
</file>

<file path=xl/sharedStrings.xml><?xml version="1.0" encoding="utf-8"?>
<sst xmlns="http://schemas.openxmlformats.org/spreadsheetml/2006/main" count="57" uniqueCount="34">
  <si>
    <t>TAX-EXEMPT PROJECTS</t>
  </si>
  <si>
    <t>BOND SIZE</t>
  </si>
  <si>
    <t>DEBT SERVICE</t>
  </si>
  <si>
    <t>REPAYMENT</t>
  </si>
  <si>
    <t xml:space="preserve"> PROJECT</t>
  </si>
  <si>
    <t>REQUIREMENT</t>
  </si>
  <si>
    <t>PERIOD</t>
  </si>
  <si>
    <t xml:space="preserve"> COST</t>
  </si>
  <si>
    <t xml:space="preserve"> </t>
  </si>
  <si>
    <t>20 YEARS</t>
  </si>
  <si>
    <t>10 YEARS</t>
  </si>
  <si>
    <t>7 YEARS</t>
  </si>
  <si>
    <t>5 YEARS</t>
  </si>
  <si>
    <t>TAXABLE PROJECTS</t>
  </si>
  <si>
    <t>ASSUMPTIONS</t>
  </si>
  <si>
    <t xml:space="preserve">PROJECT </t>
  </si>
  <si>
    <t xml:space="preserve">       INTEREST RATES ON BONDS</t>
  </si>
  <si>
    <t>DISCOUNT &amp;</t>
  </si>
  <si>
    <t>ANNUAL</t>
  </si>
  <si>
    <t>LIFE (YEARS)</t>
  </si>
  <si>
    <t>TAX-EXEMPT</t>
  </si>
  <si>
    <t>TAXABLE</t>
  </si>
  <si>
    <t>ISSUE COSTS</t>
  </si>
  <si>
    <t>BANK FEES</t>
  </si>
  <si>
    <t>$5,000 MINIMUM</t>
  </si>
  <si>
    <t>$5,000 MIN</t>
  </si>
  <si>
    <t xml:space="preserve">PREPARED BY:  OFFICE OF FINANCIAL MANAGEMENT </t>
  </si>
  <si>
    <t>WORKSHEET FOR DEBT SERVICE ESTIMATES</t>
  </si>
  <si>
    <t>ROAD BONDS</t>
  </si>
  <si>
    <t>2. Use 20 Year for all but Information Technology Projects (use 10 Year), and Equipment (use 7 Year).</t>
  </si>
  <si>
    <t>GENERAL &amp;</t>
  </si>
  <si>
    <t>2019-2020 BUDGET REQUEST PROCESS</t>
  </si>
  <si>
    <t>3. Annual debt service estimates are rounded to the next $1,000.</t>
  </si>
  <si>
    <t>1. Enter the Project Cost and the Debt Service Amount is calculated in the far right column.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</si>
</sst>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0.000%"/>
    <numFmt numFmtId="167" formatCode="mm/dd/yy"/>
    <numFmt numFmtId="168" formatCode="[$-409]dddd\,\ mmmm\ dd\,\ yyyy"/>
    <numFmt numFmtId="169" formatCode="[$-409]mmmm\ d\,\ yyyy;@"/>
    <numFmt numFmtId="170" formatCode="&quot;$&quot;#,##0.0_);[Red]\(&quot;$&quot;#,##0.0\)"/>
    <numFmt numFmtId="171" formatCode="&quot;$&quot;#,##0.000_);[Red]\(&quot;$&quot;#,##0.000\)"/>
    <numFmt numFmtId="172" formatCode="&quot;$&quot;#,##0.0000_);[Red]\(&quot;$&quot;#,##0.0000\)"/>
    <numFmt numFmtId="173" formatCode="&quot;$&quot;#,##0.00000_);[Red]\(&quot;$&quot;#,##0.00000\)"/>
    <numFmt numFmtId="174" formatCode="&quot;$&quot;#,##0.000000_);[Red]\(&quot;$&quot;#,##0.000000\)"/>
    <numFmt numFmtId="175" formatCode="&quot;$&quot;#,##0.0000000_);[Red]\(&quot;$&quot;#,##0.0000000\)"/>
    <numFmt numFmtId="176" formatCode="&quot;$&quot;#,##0.00000000_);[Red]\(&quot;$&quot;#,##0.00000000\)"/>
    <numFmt numFmtId="177" formatCode="0.0000%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sz val="10"/>
      <color indexed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2" fillId="0" borderId="0" xfId="0" applyFont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/>
      <protection locked="0"/>
    </xf>
    <xf numFmtId="169" fontId="6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169" fontId="10" fillId="0" borderId="0" xfId="0" applyNumberFormat="1" applyFont="1" applyFill="1" applyBorder="1" applyAlignment="1" applyProtection="1" quotePrefix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11" fillId="0" borderId="15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1" fillId="0" borderId="14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centerContinuous"/>
      <protection locked="0"/>
    </xf>
    <xf numFmtId="5" fontId="13" fillId="0" borderId="0" xfId="0" applyNumberFormat="1" applyFont="1" applyFill="1" applyBorder="1" applyAlignment="1" applyProtection="1">
      <alignment horizontal="centerContinuous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5" fontId="12" fillId="0" borderId="14" xfId="0" applyNumberFormat="1" applyFont="1" applyFill="1" applyBorder="1" applyAlignment="1" applyProtection="1">
      <alignment horizontal="centerContinuous"/>
      <protection locked="0"/>
    </xf>
    <xf numFmtId="5" fontId="4" fillId="0" borderId="0" xfId="0" applyNumberFormat="1" applyFont="1" applyFill="1" applyAlignment="1" applyProtection="1">
      <alignment/>
      <protection locked="0"/>
    </xf>
    <xf numFmtId="7" fontId="0" fillId="0" borderId="0" xfId="0" applyNumberForma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5" fontId="11" fillId="0" borderId="0" xfId="0" applyNumberFormat="1" applyFont="1" applyFill="1" applyBorder="1" applyAlignment="1" applyProtection="1">
      <alignment/>
      <protection locked="0"/>
    </xf>
    <xf numFmtId="5" fontId="11" fillId="0" borderId="14" xfId="0" applyNumberFormat="1" applyFont="1" applyFill="1" applyBorder="1" applyAlignment="1" applyProtection="1">
      <alignment/>
      <protection locked="0"/>
    </xf>
    <xf numFmtId="5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5" fontId="11" fillId="0" borderId="0" xfId="0" applyNumberFormat="1" applyFont="1" applyFill="1" applyBorder="1" applyAlignment="1" applyProtection="1">
      <alignment/>
      <protection locked="0"/>
    </xf>
    <xf numFmtId="5" fontId="11" fillId="0" borderId="1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5" fontId="11" fillId="0" borderId="14" xfId="0" applyNumberFormat="1" applyFont="1" applyFill="1" applyBorder="1" applyAlignment="1" applyProtection="1">
      <alignment horizontal="centerContinuous"/>
      <protection locked="0"/>
    </xf>
    <xf numFmtId="5" fontId="11" fillId="0" borderId="0" xfId="0" applyNumberFormat="1" applyFont="1" applyFill="1" applyBorder="1" applyAlignment="1" applyProtection="1">
      <alignment horizontal="center"/>
      <protection locked="0"/>
    </xf>
    <xf numFmtId="5" fontId="5" fillId="0" borderId="0" xfId="0" applyNumberFormat="1" applyFont="1" applyFill="1" applyAlignment="1" applyProtection="1">
      <alignment horizontal="center"/>
      <protection locked="0"/>
    </xf>
    <xf numFmtId="164" fontId="12" fillId="0" borderId="0" xfId="0" applyNumberFormat="1" applyFont="1" applyFill="1" applyBorder="1" applyAlignment="1" applyProtection="1">
      <alignment horizontal="centerContinuous"/>
      <protection locked="0"/>
    </xf>
    <xf numFmtId="166" fontId="12" fillId="0" borderId="0" xfId="0" applyNumberFormat="1" applyFont="1" applyFill="1" applyBorder="1" applyAlignment="1" applyProtection="1">
      <alignment horizontal="centerContinuous"/>
      <protection locked="0"/>
    </xf>
    <xf numFmtId="166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10" fontId="4" fillId="0" borderId="0" xfId="0" applyNumberFormat="1" applyFont="1" applyFill="1" applyAlignment="1" applyProtection="1">
      <alignment horizontal="centerContinuous"/>
      <protection locked="0"/>
    </xf>
    <xf numFmtId="10" fontId="12" fillId="0" borderId="14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Alignment="1" applyProtection="1">
      <alignment horizontal="centerContinuous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164" fontId="4" fillId="0" borderId="17" xfId="0" applyNumberFormat="1" applyFont="1" applyFill="1" applyBorder="1" applyAlignment="1" applyProtection="1">
      <alignment/>
      <protection locked="0"/>
    </xf>
    <xf numFmtId="166" fontId="4" fillId="0" borderId="17" xfId="0" applyNumberFormat="1" applyFont="1" applyFill="1" applyBorder="1" applyAlignment="1" applyProtection="1">
      <alignment/>
      <protection locked="0"/>
    </xf>
    <xf numFmtId="166" fontId="4" fillId="0" borderId="18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Alignment="1" applyProtection="1">
      <alignment/>
      <protection locked="0"/>
    </xf>
    <xf numFmtId="166" fontId="4" fillId="0" borderId="0" xfId="0" applyNumberFormat="1" applyFont="1" applyFill="1" applyAlignment="1" applyProtection="1">
      <alignment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166" fontId="4" fillId="0" borderId="0" xfId="0" applyNumberFormat="1" applyFont="1" applyFill="1" applyBorder="1" applyAlignment="1" applyProtection="1">
      <alignment horizontal="centerContinuous"/>
      <protection locked="0"/>
    </xf>
    <xf numFmtId="176" fontId="0" fillId="0" borderId="0" xfId="0" applyNumberFormat="1" applyFill="1" applyAlignment="1" applyProtection="1">
      <alignment/>
      <protection locked="0"/>
    </xf>
    <xf numFmtId="8" fontId="0" fillId="0" borderId="0" xfId="44" applyFont="1" applyFill="1" applyAlignment="1" applyProtection="1">
      <alignment/>
      <protection locked="0"/>
    </xf>
    <xf numFmtId="5" fontId="13" fillId="33" borderId="0" xfId="0" applyNumberFormat="1" applyFont="1" applyFill="1" applyBorder="1" applyAlignment="1" applyProtection="1">
      <alignment horizontal="centerContinuous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E14" sqref="E14"/>
    </sheetView>
  </sheetViews>
  <sheetFormatPr defaultColWidth="4.00390625" defaultRowHeight="12.75"/>
  <cols>
    <col min="1" max="1" width="4.00390625" style="7" customWidth="1"/>
    <col min="2" max="2" width="26.8515625" style="7" customWidth="1"/>
    <col min="3" max="3" width="18.7109375" style="7" customWidth="1"/>
    <col min="4" max="4" width="17.00390625" style="7" bestFit="1" customWidth="1"/>
    <col min="5" max="5" width="25.7109375" style="7" customWidth="1"/>
    <col min="6" max="6" width="12.140625" style="7" hidden="1" customWidth="1"/>
    <col min="7" max="7" width="14.00390625" style="7" hidden="1" customWidth="1"/>
    <col min="8" max="8" width="12.140625" style="7" bestFit="1" customWidth="1"/>
    <col min="9" max="9" width="12.140625" style="7" hidden="1" customWidth="1"/>
    <col min="10" max="10" width="12.8515625" style="7" bestFit="1" customWidth="1"/>
    <col min="11" max="11" width="12.140625" style="7" bestFit="1" customWidth="1"/>
    <col min="12" max="18" width="4.00390625" style="7" customWidth="1"/>
    <col min="19" max="19" width="10.8515625" style="7" customWidth="1"/>
    <col min="20" max="16384" width="4.00390625" style="7" customWidth="1"/>
  </cols>
  <sheetData>
    <row r="1" spans="1:9" ht="13.5">
      <c r="A1" s="2"/>
      <c r="B1" s="3" t="s">
        <v>27</v>
      </c>
      <c r="C1" s="4"/>
      <c r="D1" s="4"/>
      <c r="E1" s="5"/>
      <c r="F1" s="6"/>
      <c r="G1" s="6"/>
      <c r="H1" s="6"/>
      <c r="I1" s="6"/>
    </row>
    <row r="2" spans="1:9" ht="13.5">
      <c r="A2" s="8"/>
      <c r="B2" s="9" t="s">
        <v>31</v>
      </c>
      <c r="D2" s="10"/>
      <c r="E2" s="11"/>
      <c r="F2" s="6"/>
      <c r="G2" s="6"/>
      <c r="H2" s="6"/>
      <c r="I2" s="6"/>
    </row>
    <row r="3" spans="1:9" ht="13.5">
      <c r="A3" s="8"/>
      <c r="B3" s="9" t="s">
        <v>26</v>
      </c>
      <c r="C3" s="10"/>
      <c r="D3" s="10"/>
      <c r="E3" s="11"/>
      <c r="F3" s="6"/>
      <c r="G3" s="6"/>
      <c r="H3" s="6"/>
      <c r="I3" s="6"/>
    </row>
    <row r="4" spans="1:9" ht="12.75">
      <c r="A4" s="8"/>
      <c r="B4" s="12">
        <v>42985</v>
      </c>
      <c r="C4" s="13"/>
      <c r="D4" s="10"/>
      <c r="E4" s="11"/>
      <c r="F4" s="6"/>
      <c r="G4" s="6"/>
      <c r="H4" s="6"/>
      <c r="I4" s="6"/>
    </row>
    <row r="5" spans="1:9" ht="13.5">
      <c r="A5" s="8"/>
      <c r="B5" s="1" t="s">
        <v>33</v>
      </c>
      <c r="C5" s="13"/>
      <c r="D5" s="10"/>
      <c r="E5" s="11"/>
      <c r="F5" s="6"/>
      <c r="G5" s="6"/>
      <c r="H5" s="6"/>
      <c r="I5" s="6"/>
    </row>
    <row r="6" spans="1:9" ht="13.5">
      <c r="A6" s="8"/>
      <c r="B6" s="1" t="s">
        <v>29</v>
      </c>
      <c r="C6" s="13"/>
      <c r="D6" s="10"/>
      <c r="E6" s="11"/>
      <c r="F6" s="6"/>
      <c r="G6" s="6"/>
      <c r="H6" s="6"/>
      <c r="I6" s="6"/>
    </row>
    <row r="7" spans="1:9" ht="13.5">
      <c r="A7" s="8"/>
      <c r="B7" s="1" t="s">
        <v>32</v>
      </c>
      <c r="C7" s="10"/>
      <c r="D7" s="10"/>
      <c r="E7" s="11"/>
      <c r="F7" s="6"/>
      <c r="G7" s="6"/>
      <c r="H7" s="6"/>
      <c r="I7" s="6"/>
    </row>
    <row r="8" spans="1:9" ht="12">
      <c r="A8" s="8"/>
      <c r="C8" s="14"/>
      <c r="D8" s="14"/>
      <c r="E8" s="15"/>
      <c r="F8" s="6"/>
      <c r="G8" s="6"/>
      <c r="H8" s="6"/>
      <c r="I8" s="6"/>
    </row>
    <row r="9" spans="1:9" ht="13.5">
      <c r="A9" s="8"/>
      <c r="C9" s="16"/>
      <c r="E9" s="17"/>
      <c r="F9" s="6"/>
      <c r="G9" s="6"/>
      <c r="H9" s="6"/>
      <c r="I9" s="6"/>
    </row>
    <row r="10" spans="1:9" ht="13.5">
      <c r="A10" s="8"/>
      <c r="B10" s="18" t="s">
        <v>0</v>
      </c>
      <c r="C10" s="16"/>
      <c r="E10" s="20" t="s">
        <v>30</v>
      </c>
      <c r="F10" s="6"/>
      <c r="G10" s="6"/>
      <c r="H10" s="6"/>
      <c r="I10" s="6"/>
    </row>
    <row r="11" spans="1:9" ht="13.5">
      <c r="A11" s="8"/>
      <c r="B11" s="21"/>
      <c r="C11" s="21"/>
      <c r="D11" s="19" t="s">
        <v>30</v>
      </c>
      <c r="E11" s="20" t="s">
        <v>28</v>
      </c>
      <c r="F11" s="6"/>
      <c r="G11" s="6"/>
      <c r="H11" s="6"/>
      <c r="I11" s="6"/>
    </row>
    <row r="12" spans="1:9" ht="13.5">
      <c r="A12" s="8"/>
      <c r="B12" s="21" t="s">
        <v>3</v>
      </c>
      <c r="C12" s="21" t="s">
        <v>4</v>
      </c>
      <c r="D12" s="19" t="s">
        <v>28</v>
      </c>
      <c r="E12" s="22" t="s">
        <v>2</v>
      </c>
      <c r="F12" s="6"/>
      <c r="G12" s="6"/>
      <c r="H12" s="6"/>
      <c r="I12" s="6"/>
    </row>
    <row r="13" spans="1:9" ht="13.5">
      <c r="A13" s="8"/>
      <c r="B13" s="21" t="s">
        <v>6</v>
      </c>
      <c r="C13" s="21" t="s">
        <v>7</v>
      </c>
      <c r="D13" s="21" t="s">
        <v>1</v>
      </c>
      <c r="E13" s="22" t="s">
        <v>5</v>
      </c>
      <c r="F13" s="6"/>
      <c r="G13" s="6"/>
      <c r="H13" s="6"/>
      <c r="I13" s="6"/>
    </row>
    <row r="14" spans="1:10" ht="13.5">
      <c r="A14" s="8"/>
      <c r="B14" s="23" t="s">
        <v>9</v>
      </c>
      <c r="C14" s="65">
        <v>1000000</v>
      </c>
      <c r="D14" s="25">
        <f>ROUND(+C14/(1-E32),-4)</f>
        <v>1020000</v>
      </c>
      <c r="E14" s="26">
        <f>CEILING((D14*PMT(C32,B32,-1))+IF(D14*$G$32&gt;G14,D14*$G$32,G14),1000)</f>
        <v>90000</v>
      </c>
      <c r="F14" s="27" t="e">
        <f>IF((#REF!)&gt;10000000,0.0005*#REF!,5000)</f>
        <v>#REF!</v>
      </c>
      <c r="G14" s="27">
        <f>IF((D14)&gt;10000000,0.0005*D14,5000)</f>
        <v>5000</v>
      </c>
      <c r="H14" s="6"/>
      <c r="I14" s="6"/>
      <c r="J14" s="28"/>
    </row>
    <row r="15" spans="1:9" ht="13.5">
      <c r="A15" s="8"/>
      <c r="B15" s="23" t="s">
        <v>10</v>
      </c>
      <c r="C15" s="65">
        <v>1000000</v>
      </c>
      <c r="D15" s="25">
        <f>ROUND(+C15/(1-E33),-4)</f>
        <v>1020000</v>
      </c>
      <c r="E15" s="26">
        <f>CEILING((D15*PMT(C33,B33,-1))+IF(D15*$G$32&gt;G15,D15*$G$32,G15),1000)</f>
        <v>133000</v>
      </c>
      <c r="F15" s="27" t="e">
        <f>IF((#REF!)&gt;10000000,0.0005*#REF!,5000)</f>
        <v>#REF!</v>
      </c>
      <c r="G15" s="27">
        <f>IF((D15)&gt;10000000,0.0005*D15,5000)</f>
        <v>5000</v>
      </c>
      <c r="H15" s="6"/>
      <c r="I15" s="6"/>
    </row>
    <row r="16" spans="1:9" ht="13.5">
      <c r="A16" s="8"/>
      <c r="B16" s="23" t="s">
        <v>11</v>
      </c>
      <c r="C16" s="65">
        <v>1000000</v>
      </c>
      <c r="D16" s="25">
        <f>ROUND(+C16/(1-E34),-4)</f>
        <v>1020000</v>
      </c>
      <c r="E16" s="26">
        <f>CEILING((D16*PMT(C34,B34,-1))+IF(D16*$G$32&gt;G16,D16*$G$32,G16),1000)</f>
        <v>177000</v>
      </c>
      <c r="F16" s="27" t="e">
        <f>IF((#REF!)&gt;10000000,0.0005*#REF!,5000)</f>
        <v>#REF!</v>
      </c>
      <c r="G16" s="27">
        <f>IF((D16)&gt;10000000,0.0005*D16,5000)</f>
        <v>5000</v>
      </c>
      <c r="H16" s="27"/>
      <c r="I16" s="6"/>
    </row>
    <row r="17" spans="1:9" ht="13.5" hidden="1">
      <c r="A17" s="8"/>
      <c r="B17" s="23" t="s">
        <v>12</v>
      </c>
      <c r="C17" s="24">
        <v>1000000</v>
      </c>
      <c r="D17" s="25">
        <f>ROUND(+C17/(1-E35),-4)</f>
        <v>1020000</v>
      </c>
      <c r="E17" s="26">
        <f>CEILING((D17*PMT(C35,B35,-1))+IF(D17*$G$32&gt;G17,D17*$G$32,G17),1000)</f>
        <v>236000</v>
      </c>
      <c r="F17" s="27" t="e">
        <f>IF((#REF!)&gt;10000000,0.0005*#REF!,5000)</f>
        <v>#REF!</v>
      </c>
      <c r="G17" s="27">
        <f>IF((D17)&gt;10000000,0.0005*D17,5000)</f>
        <v>5000</v>
      </c>
      <c r="H17" s="27"/>
      <c r="I17" s="6"/>
    </row>
    <row r="18" spans="1:9" ht="13.5">
      <c r="A18" s="8"/>
      <c r="B18" s="23"/>
      <c r="C18" s="24"/>
      <c r="D18" s="25"/>
      <c r="E18" s="26"/>
      <c r="F18" s="27"/>
      <c r="G18" s="27"/>
      <c r="H18" s="27"/>
      <c r="I18" s="6"/>
    </row>
    <row r="19" spans="1:9" ht="13.5">
      <c r="A19" s="8"/>
      <c r="C19" s="29"/>
      <c r="E19" s="17"/>
      <c r="F19" s="6"/>
      <c r="G19" s="6"/>
      <c r="H19" s="6"/>
      <c r="I19" s="6"/>
    </row>
    <row r="20" spans="1:9" ht="13.5">
      <c r="A20" s="8"/>
      <c r="B20" s="18" t="s">
        <v>13</v>
      </c>
      <c r="C20" s="16"/>
      <c r="E20" s="20" t="s">
        <v>30</v>
      </c>
      <c r="F20" s="6"/>
      <c r="G20" s="6"/>
      <c r="H20" s="6"/>
      <c r="I20" s="6"/>
    </row>
    <row r="21" spans="1:9" ht="13.5">
      <c r="A21" s="8"/>
      <c r="B21" s="9"/>
      <c r="C21" s="21"/>
      <c r="D21" s="19" t="s">
        <v>30</v>
      </c>
      <c r="E21" s="20" t="s">
        <v>28</v>
      </c>
      <c r="F21" s="6"/>
      <c r="G21" s="6"/>
      <c r="H21" s="6"/>
      <c r="I21" s="6"/>
    </row>
    <row r="22" spans="1:9" ht="13.5">
      <c r="A22" s="8"/>
      <c r="B22" s="21" t="s">
        <v>3</v>
      </c>
      <c r="C22" s="21" t="s">
        <v>4</v>
      </c>
      <c r="D22" s="19" t="s">
        <v>28</v>
      </c>
      <c r="E22" s="22" t="s">
        <v>2</v>
      </c>
      <c r="F22" s="6"/>
      <c r="G22" s="6"/>
      <c r="H22" s="6"/>
      <c r="I22" s="6"/>
    </row>
    <row r="23" spans="1:9" ht="13.5">
      <c r="A23" s="8"/>
      <c r="B23" s="21" t="s">
        <v>6</v>
      </c>
      <c r="C23" s="21" t="s">
        <v>7</v>
      </c>
      <c r="D23" s="21" t="s">
        <v>1</v>
      </c>
      <c r="E23" s="22" t="s">
        <v>5</v>
      </c>
      <c r="F23" s="6"/>
      <c r="G23" s="6"/>
      <c r="H23" s="6"/>
      <c r="I23" s="6"/>
    </row>
    <row r="24" spans="1:9" ht="13.5">
      <c r="A24" s="8"/>
      <c r="B24" s="23" t="s">
        <v>9</v>
      </c>
      <c r="C24" s="65">
        <v>1000000</v>
      </c>
      <c r="D24" s="25">
        <f>ROUND(+C24/(1-E32),-4)</f>
        <v>1020000</v>
      </c>
      <c r="E24" s="26">
        <f>CEILING((D24*PMT(D32,B32,-1))+IF(D24*$G$32&gt;G24,D24*$G$32,G24),1000)</f>
        <v>96000</v>
      </c>
      <c r="F24" s="27" t="e">
        <f>IF((#REF!)&gt;10000000,0.0005*#REF!,5000)</f>
        <v>#REF!</v>
      </c>
      <c r="G24" s="27">
        <f>IF((D24)&gt;10000000,0.0005*D24,5000)</f>
        <v>5000</v>
      </c>
      <c r="H24" s="6"/>
      <c r="I24" s="6"/>
    </row>
    <row r="25" spans="1:9" ht="13.5">
      <c r="A25" s="8"/>
      <c r="B25" s="23" t="s">
        <v>10</v>
      </c>
      <c r="C25" s="65">
        <v>1000000</v>
      </c>
      <c r="D25" s="25">
        <f>ROUND(+C25/(1-E33),-4)</f>
        <v>1020000</v>
      </c>
      <c r="E25" s="26">
        <f>CEILING((D25*PMT(D33,B33,-1))+IF(D25*$G$32&gt;G25,D25*$G$32,G25),1000)</f>
        <v>137000</v>
      </c>
      <c r="F25" s="27" t="e">
        <f>IF((#REF!)&gt;10000000,0.0005*#REF!,5000)</f>
        <v>#REF!</v>
      </c>
      <c r="G25" s="27">
        <f>IF((D25)&gt;10000000,0.0005*D25,5000)</f>
        <v>5000</v>
      </c>
      <c r="H25" s="6"/>
      <c r="I25" s="6"/>
    </row>
    <row r="26" spans="1:9" ht="13.5">
      <c r="A26" s="8"/>
      <c r="B26" s="23" t="s">
        <v>11</v>
      </c>
      <c r="C26" s="65">
        <v>1000000</v>
      </c>
      <c r="D26" s="25">
        <f>ROUND(+C26/(1-E34),-4)</f>
        <v>1020000</v>
      </c>
      <c r="E26" s="26">
        <f>CEILING((D26*PMT(D34,B34,-1))+IF(D26*$G$32&gt;G26,D26*$G$32,G26),1000)</f>
        <v>179000</v>
      </c>
      <c r="F26" s="27" t="e">
        <f>IF((#REF!)&gt;10000000,0.0005*#REF!,5000)</f>
        <v>#REF!</v>
      </c>
      <c r="G26" s="27">
        <f>IF((D26)&gt;10000000,0.0005*D26,5000)</f>
        <v>5000</v>
      </c>
      <c r="H26" s="6"/>
      <c r="I26" s="6"/>
    </row>
    <row r="27" spans="1:9" ht="13.5" hidden="1">
      <c r="A27" s="8"/>
      <c r="B27" s="23" t="s">
        <v>12</v>
      </c>
      <c r="C27" s="24">
        <v>1000000</v>
      </c>
      <c r="D27" s="25">
        <f>ROUND(+C27/(1-E35),-4)</f>
        <v>1020000</v>
      </c>
      <c r="E27" s="26">
        <f>CEILING((D27*PMT(D35,B35,-1))+IF(D27*$G$32&gt;G27,D27*$G$32,G27),1000)</f>
        <v>238000</v>
      </c>
      <c r="F27" s="27" t="e">
        <f>IF((#REF!)&gt;10000000,0.0005*#REF!,5000)</f>
        <v>#REF!</v>
      </c>
      <c r="G27" s="27">
        <f>IF((D27)&gt;10000000,0.0005*D27,5000)</f>
        <v>5000</v>
      </c>
      <c r="H27" s="6"/>
      <c r="I27" s="6"/>
    </row>
    <row r="28" spans="1:9" ht="13.5">
      <c r="A28" s="8"/>
      <c r="B28" s="23"/>
      <c r="C28" s="24"/>
      <c r="D28" s="25"/>
      <c r="E28" s="26"/>
      <c r="F28" s="27"/>
      <c r="G28" s="27"/>
      <c r="H28" s="6"/>
      <c r="I28" s="6"/>
    </row>
    <row r="29" spans="1:9" ht="13.5">
      <c r="A29" s="8"/>
      <c r="B29" s="18" t="s">
        <v>14</v>
      </c>
      <c r="C29" s="30"/>
      <c r="D29" s="30"/>
      <c r="E29" s="31"/>
      <c r="F29" s="32"/>
      <c r="G29" s="33"/>
      <c r="H29" s="33"/>
      <c r="I29" s="6"/>
    </row>
    <row r="30" spans="1:9" ht="13.5">
      <c r="A30" s="8"/>
      <c r="B30" s="19" t="s">
        <v>15</v>
      </c>
      <c r="C30" s="34" t="s">
        <v>16</v>
      </c>
      <c r="E30" s="35" t="s">
        <v>17</v>
      </c>
      <c r="F30" s="33"/>
      <c r="G30" s="36" t="s">
        <v>18</v>
      </c>
      <c r="I30" s="37" t="s">
        <v>18</v>
      </c>
    </row>
    <row r="31" spans="1:9" ht="13.5">
      <c r="A31" s="8"/>
      <c r="B31" s="19" t="s">
        <v>19</v>
      </c>
      <c r="C31" s="38" t="s">
        <v>20</v>
      </c>
      <c r="D31" s="38" t="s">
        <v>21</v>
      </c>
      <c r="E31" s="35" t="s">
        <v>22</v>
      </c>
      <c r="F31" s="33"/>
      <c r="G31" s="39" t="s">
        <v>23</v>
      </c>
      <c r="I31" s="22" t="s">
        <v>23</v>
      </c>
    </row>
    <row r="32" spans="1:9" ht="13.5">
      <c r="A32" s="8"/>
      <c r="B32" s="40">
        <v>20</v>
      </c>
      <c r="C32" s="41">
        <v>0.0535</v>
      </c>
      <c r="D32" s="41">
        <v>0.0625</v>
      </c>
      <c r="E32" s="43">
        <v>0.02</v>
      </c>
      <c r="F32" s="44"/>
      <c r="G32" s="45">
        <v>0.0005</v>
      </c>
      <c r="I32" s="46">
        <v>0.0005</v>
      </c>
    </row>
    <row r="33" spans="1:9" ht="13.5">
      <c r="A33" s="8"/>
      <c r="B33" s="40">
        <v>10</v>
      </c>
      <c r="C33" s="41">
        <v>0.043</v>
      </c>
      <c r="D33" s="41">
        <v>0.049</v>
      </c>
      <c r="E33" s="43">
        <v>0.02</v>
      </c>
      <c r="F33" s="44"/>
      <c r="G33" s="47" t="s">
        <v>25</v>
      </c>
      <c r="I33" s="48" t="s">
        <v>24</v>
      </c>
    </row>
    <row r="34" spans="1:9" ht="13.5">
      <c r="A34" s="8"/>
      <c r="B34" s="40">
        <v>7</v>
      </c>
      <c r="C34" s="41">
        <v>0.042</v>
      </c>
      <c r="D34" s="41">
        <v>0.045</v>
      </c>
      <c r="E34" s="43">
        <v>0.02</v>
      </c>
      <c r="F34" s="44"/>
      <c r="G34" s="44"/>
      <c r="I34" s="6"/>
    </row>
    <row r="35" spans="1:7" s="51" customFormat="1" ht="13.5" hidden="1">
      <c r="A35" s="49"/>
      <c r="B35" s="40">
        <v>5</v>
      </c>
      <c r="C35" s="42">
        <v>0.0415</v>
      </c>
      <c r="D35" s="41">
        <v>0.0445</v>
      </c>
      <c r="E35" s="43">
        <v>0.02</v>
      </c>
      <c r="F35" s="50"/>
      <c r="G35" s="50"/>
    </row>
    <row r="36" spans="1:9" ht="8.25" customHeight="1">
      <c r="A36" s="52"/>
      <c r="B36" s="53"/>
      <c r="C36" s="54"/>
      <c r="D36" s="54"/>
      <c r="E36" s="55"/>
      <c r="F36" s="56"/>
      <c r="G36" s="6"/>
      <c r="H36" s="6"/>
      <c r="I36" s="6"/>
    </row>
    <row r="37" spans="1:9" ht="12">
      <c r="A37" s="6"/>
      <c r="B37" s="56"/>
      <c r="C37" s="57"/>
      <c r="D37" s="57"/>
      <c r="E37" s="57"/>
      <c r="F37" s="56"/>
      <c r="G37" s="6"/>
      <c r="H37" s="6"/>
      <c r="I37" s="6"/>
    </row>
    <row r="38" spans="1:9" ht="12">
      <c r="A38" s="6"/>
      <c r="B38" s="56"/>
      <c r="C38" s="57"/>
      <c r="D38" s="58"/>
      <c r="E38" s="57"/>
      <c r="F38" s="56"/>
      <c r="G38" s="6"/>
      <c r="H38" s="6"/>
      <c r="I38" s="6"/>
    </row>
    <row r="39" spans="3:5" ht="12" hidden="1">
      <c r="C39" s="59"/>
      <c r="D39" s="59"/>
      <c r="E39" s="59"/>
    </row>
    <row r="40" ht="12" hidden="1"/>
    <row r="41" ht="12" hidden="1">
      <c r="D41" s="59"/>
    </row>
    <row r="42" ht="12" hidden="1"/>
    <row r="43" ht="12" hidden="1">
      <c r="B43" s="60" t="s">
        <v>8</v>
      </c>
    </row>
    <row r="44" ht="12" hidden="1"/>
    <row r="45" ht="12" hidden="1">
      <c r="B45" s="60" t="s">
        <v>8</v>
      </c>
    </row>
    <row r="46" ht="12" hidden="1">
      <c r="B46" s="60" t="s">
        <v>8</v>
      </c>
    </row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.75" customHeight="1" hidden="1"/>
    <row r="59" ht="12.75" customHeight="1" hidden="1"/>
    <row r="60" ht="12.75" customHeight="1" hidden="1"/>
    <row r="61" ht="12.75" customHeight="1" hidden="1"/>
    <row r="62" spans="2:11" ht="12.75" customHeight="1" hidden="1">
      <c r="B62" s="61">
        <v>20</v>
      </c>
      <c r="C62" s="62">
        <f>C32</f>
        <v>0.0535</v>
      </c>
      <c r="D62" s="63">
        <f>PMT($C$62,$B$62,-1)</f>
        <v>0.08264103254079087</v>
      </c>
      <c r="E62" s="63" t="e">
        <f>PMT($C62,$B$62,-#REF!)</f>
        <v>#REF!</v>
      </c>
      <c r="F62" s="63" t="e">
        <f aca="true" t="shared" si="0" ref="F62:K62">PMT($C62,$B$62,-E62)</f>
        <v>#REF!</v>
      </c>
      <c r="G62" s="63" t="e">
        <f t="shared" si="0"/>
        <v>#REF!</v>
      </c>
      <c r="H62" s="63" t="e">
        <f t="shared" si="0"/>
        <v>#REF!</v>
      </c>
      <c r="I62" s="63" t="e">
        <f t="shared" si="0"/>
        <v>#REF!</v>
      </c>
      <c r="J62" s="63" t="e">
        <f t="shared" si="0"/>
        <v>#REF!</v>
      </c>
      <c r="K62" s="63" t="e">
        <f t="shared" si="0"/>
        <v>#REF!</v>
      </c>
    </row>
    <row r="63" spans="2:11" ht="12.75" customHeight="1" hidden="1">
      <c r="B63" s="61"/>
      <c r="C63" s="62"/>
      <c r="E63" s="63"/>
      <c r="F63" s="63"/>
      <c r="G63" s="63"/>
      <c r="H63" s="63"/>
      <c r="I63" s="63"/>
      <c r="J63" s="63"/>
      <c r="K63" s="63"/>
    </row>
    <row r="64" spans="2:11" ht="12.75" customHeight="1" hidden="1">
      <c r="B64" s="61">
        <v>10</v>
      </c>
      <c r="C64" s="62">
        <f>C33</f>
        <v>0.043</v>
      </c>
      <c r="D64" s="63">
        <f>PMT($C$64,$B$64,-1)</f>
        <v>0.1251391016368277</v>
      </c>
      <c r="E64" s="63" t="e">
        <f>PMT($C$64,$B$64,-#REF!)</f>
        <v>#REF!</v>
      </c>
      <c r="F64" s="63" t="e">
        <f aca="true" t="shared" si="1" ref="F64:K64">PMT($C$64,$B$64,-E64)</f>
        <v>#REF!</v>
      </c>
      <c r="G64" s="63" t="e">
        <f t="shared" si="1"/>
        <v>#REF!</v>
      </c>
      <c r="H64" s="63" t="e">
        <f t="shared" si="1"/>
        <v>#REF!</v>
      </c>
      <c r="I64" s="63" t="e">
        <f t="shared" si="1"/>
        <v>#REF!</v>
      </c>
      <c r="J64" s="63" t="e">
        <f t="shared" si="1"/>
        <v>#REF!</v>
      </c>
      <c r="K64" s="63" t="e">
        <f t="shared" si="1"/>
        <v>#REF!</v>
      </c>
    </row>
    <row r="65" spans="2:11" ht="12.75" customHeight="1" hidden="1">
      <c r="B65" s="61"/>
      <c r="C65" s="62"/>
      <c r="E65" s="63"/>
      <c r="F65" s="63"/>
      <c r="G65" s="63"/>
      <c r="H65" s="63"/>
      <c r="I65" s="63"/>
      <c r="J65" s="63"/>
      <c r="K65" s="63"/>
    </row>
    <row r="66" spans="2:11" ht="12.75" customHeight="1" hidden="1">
      <c r="B66" s="61">
        <v>7</v>
      </c>
      <c r="C66" s="62">
        <f>C34</f>
        <v>0.042</v>
      </c>
      <c r="D66" s="63">
        <f>PMT($C$66,$B$66,-1)</f>
        <v>0.167843159456926</v>
      </c>
      <c r="E66" s="63" t="e">
        <f>PMT($C$66,$B$66,-#REF!)</f>
        <v>#REF!</v>
      </c>
      <c r="F66" s="63" t="e">
        <f aca="true" t="shared" si="2" ref="F66:K66">PMT($C$66,$B$66,-E66)</f>
        <v>#REF!</v>
      </c>
      <c r="G66" s="63" t="e">
        <f t="shared" si="2"/>
        <v>#REF!</v>
      </c>
      <c r="H66" s="63" t="e">
        <f t="shared" si="2"/>
        <v>#REF!</v>
      </c>
      <c r="I66" s="63" t="e">
        <f t="shared" si="2"/>
        <v>#REF!</v>
      </c>
      <c r="J66" s="63" t="e">
        <f t="shared" si="2"/>
        <v>#REF!</v>
      </c>
      <c r="K66" s="63" t="e">
        <f t="shared" si="2"/>
        <v>#REF!</v>
      </c>
    </row>
    <row r="67" spans="2:11" ht="12.75" customHeight="1" hidden="1">
      <c r="B67" s="61"/>
      <c r="C67" s="62" t="s">
        <v>8</v>
      </c>
      <c r="E67" s="63"/>
      <c r="F67" s="63"/>
      <c r="G67" s="63"/>
      <c r="H67" s="63"/>
      <c r="I67" s="63"/>
      <c r="J67" s="63"/>
      <c r="K67" s="63"/>
    </row>
    <row r="68" spans="2:11" ht="12.75" customHeight="1" hidden="1">
      <c r="B68" s="61">
        <v>5</v>
      </c>
      <c r="C68" s="62">
        <f>C35</f>
        <v>0.0415</v>
      </c>
      <c r="D68" s="63">
        <f>PMT($C$68,$B$68,-1)</f>
        <v>0.22557450576213</v>
      </c>
      <c r="E68" s="63" t="e">
        <f>PMT($C$68,$B$68,-#REF!)</f>
        <v>#REF!</v>
      </c>
      <c r="F68" s="63" t="e">
        <f aca="true" t="shared" si="3" ref="F68:K68">PMT($C$68,$B$68,-E68)</f>
        <v>#REF!</v>
      </c>
      <c r="G68" s="63" t="e">
        <f t="shared" si="3"/>
        <v>#REF!</v>
      </c>
      <c r="H68" s="63" t="e">
        <f t="shared" si="3"/>
        <v>#REF!</v>
      </c>
      <c r="I68" s="63" t="e">
        <f t="shared" si="3"/>
        <v>#REF!</v>
      </c>
      <c r="J68" s="63" t="e">
        <f t="shared" si="3"/>
        <v>#REF!</v>
      </c>
      <c r="K68" s="63" t="e">
        <f t="shared" si="3"/>
        <v>#REF!</v>
      </c>
    </row>
    <row r="69" ht="12.75" customHeight="1" hidden="1"/>
    <row r="70" spans="2:3" ht="12.75" customHeight="1" hidden="1">
      <c r="B70" s="61">
        <v>20</v>
      </c>
      <c r="C70" s="64" t="e">
        <f>C14*#REF!</f>
        <v>#REF!</v>
      </c>
    </row>
    <row r="71" spans="2:3" ht="12.75" customHeight="1" hidden="1">
      <c r="B71" s="61"/>
      <c r="C71" s="64"/>
    </row>
    <row r="72" spans="2:3" ht="12.75" customHeight="1" hidden="1">
      <c r="B72" s="61">
        <v>10</v>
      </c>
      <c r="C72" s="64" t="e">
        <f>C15*#REF!</f>
        <v>#REF!</v>
      </c>
    </row>
    <row r="73" spans="2:3" ht="12.75" customHeight="1" hidden="1">
      <c r="B73" s="61"/>
      <c r="C73" s="64"/>
    </row>
    <row r="74" spans="2:3" ht="12.75" customHeight="1" hidden="1">
      <c r="B74" s="61">
        <v>7</v>
      </c>
      <c r="C74" s="64" t="e">
        <f>C16*#REF!</f>
        <v>#REF!</v>
      </c>
    </row>
    <row r="75" spans="2:3" ht="12.75" customHeight="1" hidden="1">
      <c r="B75" s="61"/>
      <c r="C75" s="64"/>
    </row>
    <row r="76" spans="2:3" ht="12.75" customHeight="1" hidden="1">
      <c r="B76" s="61">
        <v>5</v>
      </c>
      <c r="C76" s="64" t="e">
        <f>C17*#REF!</f>
        <v>#REF!</v>
      </c>
    </row>
    <row r="77" ht="12.75" customHeight="1" hidden="1"/>
    <row r="78" spans="2:11" ht="12.75" customHeight="1" hidden="1">
      <c r="B78" s="61">
        <v>20</v>
      </c>
      <c r="C78" s="62">
        <f>D32</f>
        <v>0.0625</v>
      </c>
      <c r="D78" s="63">
        <f>PMT($C$78,$B$78,-1)</f>
        <v>0.08896226872144687</v>
      </c>
      <c r="E78" s="63" t="e">
        <f>PMT($C$78,$B$78,-#REF!)</f>
        <v>#REF!</v>
      </c>
      <c r="F78" s="63" t="e">
        <f aca="true" t="shared" si="4" ref="F78:K78">PMT($C$78,$B$78,-E78)</f>
        <v>#REF!</v>
      </c>
      <c r="G78" s="63" t="e">
        <f t="shared" si="4"/>
        <v>#REF!</v>
      </c>
      <c r="H78" s="63" t="e">
        <f t="shared" si="4"/>
        <v>#REF!</v>
      </c>
      <c r="I78" s="63" t="e">
        <f t="shared" si="4"/>
        <v>#REF!</v>
      </c>
      <c r="J78" s="63" t="e">
        <f t="shared" si="4"/>
        <v>#REF!</v>
      </c>
      <c r="K78" s="63" t="e">
        <f t="shared" si="4"/>
        <v>#REF!</v>
      </c>
    </row>
    <row r="79" spans="2:11" ht="12.75" customHeight="1" hidden="1">
      <c r="B79" s="61"/>
      <c r="C79" s="62"/>
      <c r="E79" s="63"/>
      <c r="F79" s="63"/>
      <c r="G79" s="63"/>
      <c r="H79" s="63"/>
      <c r="I79" s="63"/>
      <c r="J79" s="63"/>
      <c r="K79" s="63"/>
    </row>
    <row r="80" spans="2:11" ht="12.75" customHeight="1" hidden="1">
      <c r="B80" s="61">
        <v>10</v>
      </c>
      <c r="C80" s="62">
        <f>D33</f>
        <v>0.049</v>
      </c>
      <c r="D80" s="63">
        <f>PMT($C$80,$B$80,-1)</f>
        <v>0.12887641500964653</v>
      </c>
      <c r="E80" s="63" t="e">
        <f>PMT($C$80,$B$80,-#REF!)</f>
        <v>#REF!</v>
      </c>
      <c r="F80" s="63" t="e">
        <f aca="true" t="shared" si="5" ref="F80:K80">PMT($C$80,$B$80,-E80)</f>
        <v>#REF!</v>
      </c>
      <c r="G80" s="63" t="e">
        <f t="shared" si="5"/>
        <v>#REF!</v>
      </c>
      <c r="H80" s="63" t="e">
        <f t="shared" si="5"/>
        <v>#REF!</v>
      </c>
      <c r="I80" s="63" t="e">
        <f t="shared" si="5"/>
        <v>#REF!</v>
      </c>
      <c r="J80" s="63" t="e">
        <f t="shared" si="5"/>
        <v>#REF!</v>
      </c>
      <c r="K80" s="63" t="e">
        <f t="shared" si="5"/>
        <v>#REF!</v>
      </c>
    </row>
    <row r="81" spans="2:11" ht="12.75" customHeight="1" hidden="1">
      <c r="B81" s="61"/>
      <c r="C81" s="62"/>
      <c r="E81" s="63"/>
      <c r="F81" s="63"/>
      <c r="G81" s="63"/>
      <c r="H81" s="63"/>
      <c r="I81" s="63"/>
      <c r="J81" s="63"/>
      <c r="K81" s="63"/>
    </row>
    <row r="82" spans="2:11" ht="12.75" customHeight="1" hidden="1">
      <c r="B82" s="61">
        <v>7</v>
      </c>
      <c r="C82" s="62">
        <f>D34</f>
        <v>0.045</v>
      </c>
      <c r="D82" s="63">
        <f>PMT($C$82,$B$82,-1)</f>
        <v>0.16970146798826652</v>
      </c>
      <c r="E82" s="63" t="e">
        <f>PMT($C$82,$B$82,-#REF!)</f>
        <v>#REF!</v>
      </c>
      <c r="F82" s="63" t="e">
        <f aca="true" t="shared" si="6" ref="F82:K82">PMT($C$82,$B$82,-E82)</f>
        <v>#REF!</v>
      </c>
      <c r="G82" s="63" t="e">
        <f t="shared" si="6"/>
        <v>#REF!</v>
      </c>
      <c r="H82" s="63" t="e">
        <f t="shared" si="6"/>
        <v>#REF!</v>
      </c>
      <c r="I82" s="63" t="e">
        <f t="shared" si="6"/>
        <v>#REF!</v>
      </c>
      <c r="J82" s="63" t="e">
        <f t="shared" si="6"/>
        <v>#REF!</v>
      </c>
      <c r="K82" s="63" t="e">
        <f t="shared" si="6"/>
        <v>#REF!</v>
      </c>
    </row>
    <row r="83" spans="2:11" ht="12.75" customHeight="1" hidden="1">
      <c r="B83" s="61"/>
      <c r="C83" s="62" t="s">
        <v>8</v>
      </c>
      <c r="E83" s="63"/>
      <c r="F83" s="63"/>
      <c r="G83" s="63"/>
      <c r="H83" s="63"/>
      <c r="I83" s="63"/>
      <c r="J83" s="63"/>
      <c r="K83" s="63"/>
    </row>
    <row r="84" spans="2:11" ht="12.75" customHeight="1" hidden="1">
      <c r="B84" s="61">
        <v>5</v>
      </c>
      <c r="C84" s="62">
        <f>D35</f>
        <v>0.0445</v>
      </c>
      <c r="D84" s="63">
        <f>PMT($C$84,$B$84,-1)</f>
        <v>0.2274743459091486</v>
      </c>
      <c r="E84" s="63" t="e">
        <f>PMT($C$84,$B$84,-#REF!)</f>
        <v>#REF!</v>
      </c>
      <c r="F84" s="63" t="e">
        <f aca="true" t="shared" si="7" ref="F84:K84">PMT($C$84,$B$84,-E84)</f>
        <v>#REF!</v>
      </c>
      <c r="G84" s="63" t="e">
        <f t="shared" si="7"/>
        <v>#REF!</v>
      </c>
      <c r="H84" s="63" t="e">
        <f t="shared" si="7"/>
        <v>#REF!</v>
      </c>
      <c r="I84" s="63" t="e">
        <f t="shared" si="7"/>
        <v>#REF!</v>
      </c>
      <c r="J84" s="63" t="e">
        <f t="shared" si="7"/>
        <v>#REF!</v>
      </c>
      <c r="K84" s="63" t="e">
        <f t="shared" si="7"/>
        <v>#REF!</v>
      </c>
    </row>
    <row r="85" ht="12.75" customHeight="1" hidden="1"/>
    <row r="86" spans="2:3" ht="12.75" customHeight="1" hidden="1">
      <c r="B86" s="61">
        <v>20</v>
      </c>
      <c r="C86" s="64" t="e">
        <f>C24*#REF!</f>
        <v>#REF!</v>
      </c>
    </row>
    <row r="87" spans="2:3" ht="12.75" customHeight="1" hidden="1">
      <c r="B87" s="61"/>
      <c r="C87" s="64"/>
    </row>
    <row r="88" spans="2:3" ht="12.75" customHeight="1" hidden="1">
      <c r="B88" s="61">
        <v>10</v>
      </c>
      <c r="C88" s="64" t="e">
        <f>C25*#REF!</f>
        <v>#REF!</v>
      </c>
    </row>
    <row r="89" spans="2:3" ht="12.75" customHeight="1" hidden="1">
      <c r="B89" s="61"/>
      <c r="C89" s="64"/>
    </row>
    <row r="90" spans="2:3" ht="12.75" customHeight="1" hidden="1">
      <c r="B90" s="61">
        <v>7</v>
      </c>
      <c r="C90" s="64" t="e">
        <f>C26*#REF!</f>
        <v>#REF!</v>
      </c>
    </row>
    <row r="91" spans="2:3" ht="12.75" customHeight="1" hidden="1">
      <c r="B91" s="61"/>
      <c r="C91" s="64"/>
    </row>
    <row r="92" spans="2:3" ht="12.75" customHeight="1" hidden="1">
      <c r="B92" s="61">
        <v>5</v>
      </c>
      <c r="C92" s="64" t="e">
        <f>C27*#REF!</f>
        <v>#REF!</v>
      </c>
    </row>
    <row r="93" ht="12.75" customHeight="1" hidden="1"/>
    <row r="94" ht="12.75" customHeight="1" hidden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 TEMPLATE</dc:title>
  <dc:subject>FY 1997 - 1998</dc:subject>
  <dc:creator>Gateway Authorized Customer</dc:creator>
  <cp:keywords/>
  <dc:description/>
  <cp:lastModifiedBy>kevin.cardwell</cp:lastModifiedBy>
  <cp:lastPrinted>2017-09-07T17:53:51Z</cp:lastPrinted>
  <dcterms:created xsi:type="dcterms:W3CDTF">1997-06-11T14:41:43Z</dcterms:created>
  <dcterms:modified xsi:type="dcterms:W3CDTF">2017-09-18T15:17:03Z</dcterms:modified>
  <cp:category/>
  <cp:version/>
  <cp:contentType/>
  <cp:contentStatus/>
</cp:coreProperties>
</file>